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84" documentId="13_ncr:1_{51BBD00A-6158-4C40-843B-67A4E028F161}" xr6:coauthVersionLast="47" xr6:coauthVersionMax="47" xr10:uidLastSave="{4E74E1A2-7B18-4DB8-9F76-D18EC2622173}"/>
  <bookViews>
    <workbookView xWindow="-120" yWindow="-120" windowWidth="24240" windowHeight="13140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<sst xmlns="http://schemas.openxmlformats.org/spreadsheetml/2006/main" count="80" uniqueCount="69">
  <si>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</si>
  <si>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</si>
  <si>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</si>
  <si>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</si>
  <si>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</si>
  <si>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</si>
  <si>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</si>
  <si>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</si>
  <si>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</si>
  <si>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</si>
  <si>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</si>
  <si>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</si>
  <si>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</si>
  <si>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</si>
  <si>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</si>
  <si>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</si>
  <si>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</si>
  <si>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</si>
  <si>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</si>
  <si>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</si>
  <si>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</si>
  <si>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</si>
  <si>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</si>
  <si>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</si>
  <si>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</si>
  <si>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</si>
  <si>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</si>
  <si>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</si>
  <si>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</si>
  <si>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</si>
  <si>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</si>
  <si>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</si>
  <si>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</si>
  <si>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</si>
  <si>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</si>
  <si>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フィボナッチターゲット1.27, 1.5, 2.0で決済(黄色で塗りつぶしたところはフィボナッチターゲット3以上がとれている）</t>
    <rPh sb="29" eb="31">
      <t>キイロ</t>
    </rPh>
    <rPh sb="32" eb="33">
      <t>ヌ</t>
    </rPh>
    <rPh sb="54" eb="56">
      <t>イジョウ</t>
    </rPh>
    <phoneticPr fontId="1"/>
  </si>
  <si>
    <t>、</t>
    <phoneticPr fontId="1"/>
  </si>
  <si>
    <t>1H足</t>
    <rPh sb="2" eb="3">
      <t>アシ</t>
    </rPh>
    <phoneticPr fontId="1"/>
  </si>
  <si>
    <t>検証１</t>
    <rPh sb="0" eb="2">
      <t>ケンショウ</t>
    </rPh>
    <phoneticPr fontId="1"/>
  </si>
  <si>
    <t>ヘッドアンドショルダー（逆も含む）を形成後、ネックラインの価格でエントリー待ち、ネックラインをブレイクでエントリー</t>
    <rPh sb="12" eb="13">
      <t>ギャク</t>
    </rPh>
    <rPh sb="14" eb="15">
      <t>フク</t>
    </rPh>
    <rPh sb="18" eb="20">
      <t>ケイセイ</t>
    </rPh>
    <rPh sb="20" eb="21">
      <t>アト</t>
    </rPh>
    <rPh sb="29" eb="31">
      <t>カカク</t>
    </rPh>
    <rPh sb="37" eb="38">
      <t>マ</t>
    </rPh>
    <phoneticPr fontId="1"/>
  </si>
  <si>
    <t>気づき</t>
    <rPh sb="0" eb="1">
      <t>キ</t>
    </rPh>
    <phoneticPr fontId="1"/>
  </si>
  <si>
    <t>・27 Janの時点でレジで機能していたサポレジが、ネックラインをブレイクでエントリー後、サポで機能。これは、アップトレンドが継続することを示唆する。</t>
    <rPh sb="8" eb="10">
      <t>ジテン</t>
    </rPh>
    <rPh sb="14" eb="16">
      <t>キノウ</t>
    </rPh>
    <rPh sb="43" eb="44">
      <t>アト</t>
    </rPh>
    <rPh sb="48" eb="50">
      <t>キノウ</t>
    </rPh>
    <rPh sb="63" eb="65">
      <t>ケイゾク</t>
    </rPh>
    <rPh sb="70" eb="72">
      <t>シサ</t>
    </rPh>
    <phoneticPr fontId="1"/>
  </si>
  <si>
    <t>・よって、この時点で素早く決済すればよいと分かる</t>
    <rPh sb="7" eb="9">
      <t>ジテン</t>
    </rPh>
    <rPh sb="10" eb="12">
      <t>スバヤ</t>
    </rPh>
    <rPh sb="13" eb="15">
      <t>ケッサイ</t>
    </rPh>
    <rPh sb="21" eb="22">
      <t>ワ</t>
    </rPh>
    <phoneticPr fontId="1"/>
  </si>
  <si>
    <t>質問</t>
    <rPh sb="0" eb="2">
      <t>シツモン</t>
    </rPh>
    <phoneticPr fontId="1"/>
  </si>
  <si>
    <t>・ダマシ対策（案）</t>
    <rPh sb="4" eb="6">
      <t>タイサク</t>
    </rPh>
    <rPh sb="7" eb="8">
      <t>アン</t>
    </rPh>
    <phoneticPr fontId="1"/>
  </si>
  <si>
    <t>①</t>
    <phoneticPr fontId="1"/>
  </si>
  <si>
    <t>ヘッドアンドショルダーの形成状態を観察し、ネックラインを引く</t>
    <rPh sb="12" eb="14">
      <t>ケイセイ</t>
    </rPh>
    <rPh sb="14" eb="16">
      <t>ジョウタイ</t>
    </rPh>
    <rPh sb="17" eb="19">
      <t>カンサツ</t>
    </rPh>
    <rPh sb="28" eb="29">
      <t>ヒ</t>
    </rPh>
    <phoneticPr fontId="1"/>
  </si>
  <si>
    <t>②</t>
    <phoneticPr fontId="1"/>
  </si>
  <si>
    <t>エントリーへ向け、ネックラインの価格に基づき、売り逆指値を注文する</t>
    <rPh sb="6" eb="7">
      <t>ム</t>
    </rPh>
    <rPh sb="16" eb="18">
      <t>カカク</t>
    </rPh>
    <rPh sb="19" eb="20">
      <t>モト</t>
    </rPh>
    <rPh sb="23" eb="24">
      <t>ウ</t>
    </rPh>
    <rPh sb="25" eb="26">
      <t>ギャク</t>
    </rPh>
    <rPh sb="26" eb="28">
      <t>サシネ</t>
    </rPh>
    <rPh sb="29" eb="31">
      <t>チュウモン</t>
    </rPh>
    <phoneticPr fontId="1"/>
  </si>
  <si>
    <t>③</t>
    <phoneticPr fontId="1"/>
  </si>
  <si>
    <t>②と同時に、過去の高値に基づき、サポレジのラインを引く</t>
    <rPh sb="2" eb="4">
      <t>ドウジ</t>
    </rPh>
    <rPh sb="6" eb="8">
      <t>カコ</t>
    </rPh>
    <rPh sb="9" eb="11">
      <t>タカネ</t>
    </rPh>
    <rPh sb="12" eb="13">
      <t>モト</t>
    </rPh>
    <rPh sb="25" eb="26">
      <t>ヒ</t>
    </rPh>
    <phoneticPr fontId="1"/>
  </si>
  <si>
    <t>④</t>
    <phoneticPr fontId="1"/>
  </si>
  <si>
    <t>ネックラインをブレイクで売りでエントリー</t>
    <rPh sb="12" eb="13">
      <t>ウ</t>
    </rPh>
    <phoneticPr fontId="1"/>
  </si>
  <si>
    <t>⑤</t>
    <phoneticPr fontId="1"/>
  </si>
  <si>
    <t>④のエントリー後、相場がアップ方向へ動き、ダマシの可能性を想定する</t>
    <rPh sb="7" eb="8">
      <t>アト</t>
    </rPh>
    <rPh sb="9" eb="11">
      <t>ソウバ</t>
    </rPh>
    <rPh sb="15" eb="17">
      <t>ホウコウ</t>
    </rPh>
    <rPh sb="18" eb="19">
      <t>ウゴ</t>
    </rPh>
    <rPh sb="25" eb="28">
      <t>カノウセイ</t>
    </rPh>
    <rPh sb="29" eb="31">
      <t>ソウテイ</t>
    </rPh>
    <phoneticPr fontId="1"/>
  </si>
  <si>
    <t>⑥</t>
    <phoneticPr fontId="1"/>
  </si>
  <si>
    <t>⑦</t>
    <phoneticPr fontId="1"/>
  </si>
  <si>
    <t>サポレジラインの付近でもみ合い：レジからサポへの転換を認識</t>
    <rPh sb="8" eb="10">
      <t>フキン</t>
    </rPh>
    <rPh sb="13" eb="14">
      <t>ア</t>
    </rPh>
    <rPh sb="24" eb="26">
      <t>テンカン</t>
    </rPh>
    <rPh sb="27" eb="29">
      <t>ニンシキ</t>
    </rPh>
    <phoneticPr fontId="1"/>
  </si>
  <si>
    <t>ストップの価格を、ネックラインまで下げておく</t>
    <rPh sb="5" eb="7">
      <t>カカク</t>
    </rPh>
    <rPh sb="17" eb="18">
      <t>サ</t>
    </rPh>
    <phoneticPr fontId="1"/>
  </si>
  <si>
    <t>⑧</t>
    <phoneticPr fontId="1"/>
  </si>
  <si>
    <t>⑦のストップにひっかかり決済</t>
    <rPh sb="12" eb="14">
      <t>ケッサイ</t>
    </rPh>
    <phoneticPr fontId="1"/>
  </si>
  <si>
    <t>今回の例でいえば、アップトレンド時代（26Jan-28Jan）の高値（レジライン）が、サポとして効いたなら、このアップトレンドが継続することを示唆していると考え、ストップ注文を、</t>
    <rPh sb="0" eb="2">
      <t>コンカイ</t>
    </rPh>
    <rPh sb="3" eb="4">
      <t>レイ</t>
    </rPh>
    <rPh sb="16" eb="18">
      <t>ジダイ</t>
    </rPh>
    <rPh sb="32" eb="34">
      <t>タカネ</t>
    </rPh>
    <rPh sb="48" eb="49">
      <t>キ</t>
    </rPh>
    <rPh sb="64" eb="66">
      <t>ケイゾク</t>
    </rPh>
    <rPh sb="71" eb="73">
      <t>シサ</t>
    </rPh>
    <rPh sb="78" eb="79">
      <t>カンガ</t>
    </rPh>
    <rPh sb="85" eb="87">
      <t>チュウモン</t>
    </rPh>
    <phoneticPr fontId="1"/>
  </si>
  <si>
    <t>→　このような考えと対策につき、何らかのコメントを頂ければ幸いです。</t>
    <rPh sb="7" eb="8">
      <t>カンガ</t>
    </rPh>
    <rPh sb="10" eb="12">
      <t>タイサク</t>
    </rPh>
    <rPh sb="16" eb="17">
      <t>ナン</t>
    </rPh>
    <rPh sb="25" eb="26">
      <t>イタダ</t>
    </rPh>
    <rPh sb="29" eb="30">
      <t>サイワ</t>
    </rPh>
    <phoneticPr fontId="1"/>
  </si>
  <si>
    <t>・上記の気づきを踏まえ、ダマシ対策として以下内容を考えました。何らかのコメントを頂ければ幸いです。</t>
    <rPh sb="1" eb="3">
      <t>ジョウキ</t>
    </rPh>
    <rPh sb="4" eb="5">
      <t>キ</t>
    </rPh>
    <rPh sb="8" eb="9">
      <t>フ</t>
    </rPh>
    <rPh sb="15" eb="17">
      <t>タイサク</t>
    </rPh>
    <rPh sb="20" eb="22">
      <t>イカ</t>
    </rPh>
    <rPh sb="22" eb="24">
      <t>ナイヨウ</t>
    </rPh>
    <rPh sb="25" eb="26">
      <t>カンガ</t>
    </rPh>
    <rPh sb="31" eb="32">
      <t>ナン</t>
    </rPh>
    <rPh sb="40" eb="41">
      <t>イタダ</t>
    </rPh>
    <rPh sb="44" eb="45">
      <t>サイワ</t>
    </rPh>
    <phoneticPr fontId="1"/>
  </si>
  <si>
    <t>・ヘッドアンドショルダーでの想定通りに、未来の相場が動くか分からない。なので、想定通りに動かない旨、ある程度の確信をもって判断できるケースを予め想定し、損切りの準備を行う。</t>
    <rPh sb="14" eb="16">
      <t>ソウテイ</t>
    </rPh>
    <rPh sb="16" eb="17">
      <t>トオ</t>
    </rPh>
    <rPh sb="20" eb="22">
      <t>ミライ</t>
    </rPh>
    <rPh sb="23" eb="25">
      <t>ソウバ</t>
    </rPh>
    <rPh sb="26" eb="27">
      <t>ウゴ</t>
    </rPh>
    <rPh sb="29" eb="30">
      <t>ワ</t>
    </rPh>
    <rPh sb="39" eb="41">
      <t>ソウテイ</t>
    </rPh>
    <rPh sb="41" eb="42">
      <t>トオ</t>
    </rPh>
    <rPh sb="44" eb="45">
      <t>ウゴ</t>
    </rPh>
    <rPh sb="48" eb="49">
      <t>ムネ</t>
    </rPh>
    <rPh sb="52" eb="54">
      <t>テイド</t>
    </rPh>
    <rPh sb="55" eb="57">
      <t>カクシン</t>
    </rPh>
    <rPh sb="61" eb="63">
      <t>ハンダン</t>
    </rPh>
    <rPh sb="70" eb="71">
      <t>アラカジ</t>
    </rPh>
    <rPh sb="72" eb="74">
      <t>ソウテイ</t>
    </rPh>
    <rPh sb="76" eb="78">
      <t>ソンギ</t>
    </rPh>
    <rPh sb="80" eb="82">
      <t>ジュンビ</t>
    </rPh>
    <rPh sb="83" eb="84">
      <t>オコナ</t>
    </rPh>
    <phoneticPr fontId="1"/>
  </si>
  <si>
    <t>今回はヘッドアンドショルダーの検証を行った。質問は画像の下に記載しております。内容のご確認をお願い致します。ヘッドアンドショルダーの検証を始めた当初は、なんて使える手法だと思った。何回か検証を行う内に、成功した局面を探して検証しても何の意味もないことに気づいた。未来の相場がどう動くか分からないので、このリアルモードで勝てるルールを構築する必要があると考え、今回の検証では、ヘッドアンドショルダーが崩れた局面を取り上げ、検討を行いました。</t>
    <rPh sb="0" eb="2">
      <t>コンカイ</t>
    </rPh>
    <rPh sb="15" eb="17">
      <t>ケンショウ</t>
    </rPh>
    <rPh sb="18" eb="19">
      <t>オコナ</t>
    </rPh>
    <rPh sb="22" eb="24">
      <t>シツモン</t>
    </rPh>
    <rPh sb="25" eb="27">
      <t>ガゾウ</t>
    </rPh>
    <rPh sb="28" eb="29">
      <t>シタ</t>
    </rPh>
    <rPh sb="30" eb="32">
      <t>キサイ</t>
    </rPh>
    <rPh sb="39" eb="41">
      <t>ナイヨウ</t>
    </rPh>
    <rPh sb="43" eb="45">
      <t>カクニン</t>
    </rPh>
    <rPh sb="47" eb="48">
      <t>ネガ</t>
    </rPh>
    <rPh sb="49" eb="50">
      <t>イタ</t>
    </rPh>
    <rPh sb="66" eb="68">
      <t>ケンショウ</t>
    </rPh>
    <rPh sb="69" eb="70">
      <t>ハジ</t>
    </rPh>
    <rPh sb="72" eb="74">
      <t>トウショ</t>
    </rPh>
    <rPh sb="79" eb="80">
      <t>ツカ</t>
    </rPh>
    <rPh sb="82" eb="84">
      <t>シュホウ</t>
    </rPh>
    <rPh sb="86" eb="87">
      <t>オモ</t>
    </rPh>
    <rPh sb="90" eb="92">
      <t>ナンカイ</t>
    </rPh>
    <rPh sb="93" eb="95">
      <t>ケンショウ</t>
    </rPh>
    <rPh sb="96" eb="97">
      <t>オコナ</t>
    </rPh>
    <rPh sb="98" eb="99">
      <t>ウチ</t>
    </rPh>
    <rPh sb="101" eb="103">
      <t>セイコウ</t>
    </rPh>
    <rPh sb="105" eb="107">
      <t>キョクメン</t>
    </rPh>
    <rPh sb="108" eb="109">
      <t>サガ</t>
    </rPh>
    <rPh sb="111" eb="113">
      <t>ケンショウ</t>
    </rPh>
    <rPh sb="116" eb="117">
      <t>ナン</t>
    </rPh>
    <rPh sb="118" eb="120">
      <t>イミ</t>
    </rPh>
    <rPh sb="126" eb="127">
      <t>キ</t>
    </rPh>
    <rPh sb="131" eb="133">
      <t>ミライ</t>
    </rPh>
    <rPh sb="134" eb="136">
      <t>ソウバ</t>
    </rPh>
    <rPh sb="139" eb="140">
      <t>ウゴ</t>
    </rPh>
    <rPh sb="142" eb="143">
      <t>ワ</t>
    </rPh>
    <rPh sb="159" eb="160">
      <t>カ</t>
    </rPh>
    <rPh sb="166" eb="168">
      <t>コウチク</t>
    </rPh>
    <rPh sb="170" eb="172">
      <t>ヒツヨウ</t>
    </rPh>
    <rPh sb="176" eb="177">
      <t>カンガ</t>
    </rPh>
    <rPh sb="179" eb="181">
      <t>コンカイ</t>
    </rPh>
    <rPh sb="182" eb="184">
      <t>ケンショウ</t>
    </rPh>
    <rPh sb="199" eb="200">
      <t>クズ</t>
    </rPh>
    <rPh sb="202" eb="204">
      <t>キョクメン</t>
    </rPh>
    <rPh sb="205" eb="206">
      <t>ト</t>
    </rPh>
    <rPh sb="207" eb="208">
      <t>ア</t>
    </rPh>
    <rPh sb="210" eb="212">
      <t>ケントウ</t>
    </rPh>
    <rPh sb="213" eb="214">
      <t>オコナ</t>
    </rPh>
    <phoneticPr fontId="1"/>
  </si>
  <si>
    <t>今回の検証で、ある程度、ヘッドアンドショルダーに対するマイルールが少し構築ができればいいなと思います。</t>
    <rPh sb="0" eb="2">
      <t>コンカイ</t>
    </rPh>
    <rPh sb="3" eb="5">
      <t>ケンショウ</t>
    </rPh>
    <rPh sb="9" eb="11">
      <t>テイド</t>
    </rPh>
    <rPh sb="24" eb="25">
      <t>タイ</t>
    </rPh>
    <rPh sb="33" eb="34">
      <t>スコ</t>
    </rPh>
    <rPh sb="35" eb="37">
      <t>コウチク</t>
    </rPh>
    <rPh sb="46" eb="47">
      <t>オモ</t>
    </rPh>
    <phoneticPr fontId="1"/>
  </si>
  <si>
    <t>今回の検証に対する講師のコメントを踏まえ、ヘッドアンドショルダーの検証を継続する。</t>
    <rPh sb="0" eb="2">
      <t>コンカイ</t>
    </rPh>
    <rPh sb="3" eb="5">
      <t>ケンショウ</t>
    </rPh>
    <rPh sb="6" eb="7">
      <t>タイ</t>
    </rPh>
    <rPh sb="9" eb="11">
      <t>コウシ</t>
    </rPh>
    <rPh sb="17" eb="18">
      <t>フ</t>
    </rPh>
    <rPh sb="33" eb="35">
      <t>ケンショウ</t>
    </rPh>
    <rPh sb="36" eb="38">
      <t>ケイゾク</t>
    </rPh>
    <phoneticPr fontId="1"/>
  </si>
  <si>
    <t>エントリー価格まで引き下げておくのが、この準備になります。</t>
    <rPh sb="5" eb="7">
      <t>カカク</t>
    </rPh>
    <rPh sb="9" eb="10">
      <t>ヒ</t>
    </rPh>
    <rPh sb="11" eb="12">
      <t>サ</t>
    </rPh>
    <rPh sb="21" eb="23">
      <t>ジュンビ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</si>
</sst>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0" borderId="9" xfId="0" applyNumberFormat="1" applyFont="1" applyFill="1" applyBorder="1">
      <alignment vertical="center"/>
    </xf>
    <xf numFmtId="0" fontId="10" fillId="0" borderId="0" xfId="2" applyAlignment="1">
      <alignment horizontal="center" vertical="center"/>
    </xf>
    <xf numFmtId="0" fontId="12" fillId="0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61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78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137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136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135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106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103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182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184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227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278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270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318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333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311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359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359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402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407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410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412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3</xdr:row>
      <xdr:rowOff>0</xdr:rowOff>
    </xdr:from>
    <xdr:to>
      <xdr:col>25</xdr:col>
      <xdr:colOff>401427</xdr:colOff>
      <xdr:row>41</xdr:row>
      <xdr:rowOff>17037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411F3A37-6830-4B82-A5EC-5F1328B192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535781"/>
          <a:ext cx="15188989" cy="6803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9" sqref="G9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34</v>
      </c>
    </row>
    <row r="2" spans="1:18" x14ac:dyDescent="0.4">
      <c r="A2" s="1" t="s">
        <v>8</v>
      </c>
      <c r="C2" t="s">
        <v>37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39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24</v>
      </c>
      <c r="E6" s="25"/>
      <c r="F6" s="26"/>
      <c r="G6" s="86" t="s">
        <v>3</v>
      </c>
      <c r="H6" s="87"/>
      <c r="I6" s="93"/>
      <c r="J6" s="86" t="s">
        <v>22</v>
      </c>
      <c r="K6" s="87"/>
      <c r="L6" s="93"/>
      <c r="M6" s="86" t="s">
        <v>23</v>
      </c>
      <c r="N6" s="87"/>
      <c r="O6" s="93"/>
    </row>
    <row r="7" spans="1:18" ht="19.5" thickBot="1" x14ac:dyDescent="0.45">
      <c r="A7" s="27"/>
      <c r="B7" s="27" t="s">
        <v>2</v>
      </c>
      <c r="C7" s="63" t="s">
        <v>28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22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44229</v>
      </c>
      <c r="C9" s="50">
        <v>2</v>
      </c>
      <c r="D9" s="54">
        <v>-1</v>
      </c>
      <c r="E9" s="55">
        <v>-1</v>
      </c>
      <c r="F9" s="85">
        <v>-1</v>
      </c>
      <c r="G9" s="22">
        <f>IF(D9="","",G8+M9)</f>
        <v>97000</v>
      </c>
      <c r="H9" s="22">
        <f t="shared" ref="H9" si="0">IF(E9="","",H8+N9)</f>
        <v>97000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-3000</v>
      </c>
      <c r="N9" s="42">
        <f>IF(E9="","",K9*E9)</f>
        <v>-3000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/>
      <c r="C10" s="47"/>
      <c r="D10" s="56"/>
      <c r="E10" s="57"/>
      <c r="F10" s="83"/>
      <c r="G10" s="22" t="str">
        <f t="shared" ref="G10:G42" si="2">IF(D10="","",G9+M10)</f>
        <v/>
      </c>
      <c r="H10" s="22" t="str">
        <f t="shared" ref="H10:H42" si="3">IF(E10="","",H9+N10)</f>
        <v/>
      </c>
      <c r="I10" s="22" t="str">
        <f t="shared" ref="I10:I42" si="4">IF(F10="","",I9+O10)</f>
        <v/>
      </c>
      <c r="J10" s="44">
        <f t="shared" ref="J10:J12" si="5">IF(G9="","",G9*0.03)</f>
        <v>2910</v>
      </c>
      <c r="K10" s="45">
        <f t="shared" ref="K10:K12" si="6">IF(H9="","",H9*0.03)</f>
        <v>2910</v>
      </c>
      <c r="L10" s="46">
        <f t="shared" ref="L10:L12" si="7">IF(I9="","",I9*0.03)</f>
        <v>2910</v>
      </c>
      <c r="M10" s="44" t="str">
        <f t="shared" ref="M10:M12" si="8">IF(D10="","",J10*D10)</f>
        <v/>
      </c>
      <c r="N10" s="45" t="str">
        <f t="shared" ref="N10:N12" si="9">IF(E10="","",K10*E10)</f>
        <v/>
      </c>
      <c r="O10" s="46" t="str">
        <f t="shared" ref="O10:O12" si="10">IF(F10="","",L10*F10)</f>
        <v/>
      </c>
      <c r="P10" s="40"/>
      <c r="Q10" s="40"/>
      <c r="R10" s="40"/>
    </row>
    <row r="11" spans="1:18" x14ac:dyDescent="0.4">
      <c r="A11" s="9">
        <v>3</v>
      </c>
      <c r="B11" s="5"/>
      <c r="C11" s="47"/>
      <c r="D11" s="56"/>
      <c r="E11" s="57"/>
      <c r="F11" s="83"/>
      <c r="G11" s="22" t="str">
        <f t="shared" si="2"/>
        <v/>
      </c>
      <c r="H11" s="22" t="str">
        <f t="shared" si="3"/>
        <v/>
      </c>
      <c r="I11" s="22" t="str">
        <f t="shared" si="4"/>
        <v/>
      </c>
      <c r="J11" s="44" t="str">
        <f t="shared" si="5"/>
        <v/>
      </c>
      <c r="K11" s="45" t="str">
        <f t="shared" si="6"/>
        <v/>
      </c>
      <c r="L11" s="46" t="str">
        <f t="shared" si="7"/>
        <v/>
      </c>
      <c r="M11" s="44" t="str">
        <f t="shared" si="8"/>
        <v/>
      </c>
      <c r="N11" s="45" t="str">
        <f t="shared" si="9"/>
        <v/>
      </c>
      <c r="O11" s="46" t="str">
        <f t="shared" si="10"/>
        <v/>
      </c>
      <c r="P11" s="40"/>
      <c r="Q11" s="40"/>
      <c r="R11" s="40"/>
    </row>
    <row r="12" spans="1:18" x14ac:dyDescent="0.4">
      <c r="A12" s="9">
        <v>4</v>
      </c>
      <c r="B12" s="5"/>
      <c r="C12" s="47"/>
      <c r="D12" s="56"/>
      <c r="E12" s="57"/>
      <c r="F12" s="83"/>
      <c r="G12" s="22" t="str">
        <f t="shared" si="2"/>
        <v/>
      </c>
      <c r="H12" s="22" t="str">
        <f t="shared" si="3"/>
        <v/>
      </c>
      <c r="I12" s="22" t="str">
        <f t="shared" si="4"/>
        <v/>
      </c>
      <c r="J12" s="44" t="str">
        <f t="shared" si="5"/>
        <v/>
      </c>
      <c r="K12" s="45" t="str">
        <f t="shared" si="6"/>
        <v/>
      </c>
      <c r="L12" s="46" t="str">
        <f t="shared" si="7"/>
        <v/>
      </c>
      <c r="M12" s="44" t="str">
        <f t="shared" si="8"/>
        <v/>
      </c>
      <c r="N12" s="45" t="str">
        <f t="shared" si="9"/>
        <v/>
      </c>
      <c r="O12" s="46" t="str">
        <f t="shared" si="10"/>
        <v/>
      </c>
      <c r="P12" s="40"/>
      <c r="Q12" s="40"/>
      <c r="R12" s="40"/>
    </row>
    <row r="13" spans="1:18" x14ac:dyDescent="0.4">
      <c r="A13" s="9">
        <v>5</v>
      </c>
      <c r="B13" s="5"/>
      <c r="C13" s="47"/>
      <c r="D13" s="56"/>
      <c r="E13" s="57"/>
      <c r="F13" s="83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 t="str">
        <f t="shared" ref="J13:J58" si="11">IF(G12="","",G12*0.03)</f>
        <v/>
      </c>
      <c r="K13" s="45" t="str">
        <f t="shared" ref="K13:K58" si="12">IF(H12="","",H12*0.03)</f>
        <v/>
      </c>
      <c r="L13" s="46" t="str">
        <f t="shared" ref="L13:L58" si="13">IF(I12="","",I12*0.03)</f>
        <v/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6"/>
      <c r="E14" s="57"/>
      <c r="F14" s="83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6"/>
      <c r="E15" s="57"/>
      <c r="F15" s="83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6"/>
      <c r="E16" s="57"/>
      <c r="F16" s="83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6"/>
      <c r="E17" s="57"/>
      <c r="F17" s="83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6"/>
      <c r="E18" s="57"/>
      <c r="F18" s="58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6"/>
      <c r="E19" s="57"/>
      <c r="F19" s="83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6"/>
      <c r="E20" s="57"/>
      <c r="F20" s="58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6"/>
      <c r="E21" s="57"/>
      <c r="F21" s="58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6"/>
      <c r="E22" s="57"/>
      <c r="F22" s="83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6"/>
      <c r="E23" s="57"/>
      <c r="F23" s="79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6"/>
      <c r="E24" s="57"/>
      <c r="F24" s="58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83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83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83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83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83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83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83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69">
        <f>M59+G8</f>
        <v>97000</v>
      </c>
      <c r="H59" s="70">
        <f>N59+H8</f>
        <v>97000</v>
      </c>
      <c r="I59" s="71">
        <f>O59+I8</f>
        <v>97000</v>
      </c>
      <c r="J59" s="66" t="s">
        <v>30</v>
      </c>
      <c r="K59" s="67">
        <f>B58-B9</f>
        <v>-44229</v>
      </c>
      <c r="L59" s="68" t="s">
        <v>31</v>
      </c>
      <c r="M59" s="80">
        <f>SUM(M9:M58)</f>
        <v>-3000</v>
      </c>
      <c r="N59" s="81">
        <f>SUM(N9:N58)</f>
        <v>-3000</v>
      </c>
      <c r="O59" s="82">
        <f>SUM(O9:O58)</f>
        <v>-3000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1</v>
      </c>
      <c r="E60" s="7">
        <f>COUNTIF(E9:E58,-1)</f>
        <v>1</v>
      </c>
      <c r="F60" s="8">
        <f>COUNTIF(F9:F58,-1)</f>
        <v>1</v>
      </c>
      <c r="G60" s="86" t="s">
        <v>29</v>
      </c>
      <c r="H60" s="87"/>
      <c r="I60" s="93"/>
      <c r="J60" s="86" t="s">
        <v>32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33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0.97</v>
      </c>
      <c r="H61" s="76">
        <f t="shared" ref="H61" si="21">H59/H8</f>
        <v>0.97</v>
      </c>
      <c r="I61" s="77">
        <f>I59/I8</f>
        <v>0.97</v>
      </c>
      <c r="J61" s="64">
        <f>(G61-100%)*30/K59</f>
        <v>2.0348640032557842E-5</v>
      </c>
      <c r="K61" s="64">
        <f>(H61-100%)*30/K59</f>
        <v>2.0348640032557842E-5</v>
      </c>
      <c r="L61" s="65">
        <f>(I61-100%)*30/K59</f>
        <v>2.0348640032557842E-5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</v>
      </c>
      <c r="E62" s="73">
        <f t="shared" si="22"/>
        <v>0</v>
      </c>
      <c r="F62" s="74">
        <f>F59/(F59+F60+F61)</f>
        <v>0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C180"/>
  <sheetViews>
    <sheetView topLeftCell="A31" zoomScale="80" zoomScaleNormal="80" workbookViewId="0">
      <selection activeCell="G64" sqref="G64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2:2" x14ac:dyDescent="0.4">
      <c r="B2" s="52" t="s">
        <v>38</v>
      </c>
    </row>
    <row r="43" spans="2:2" x14ac:dyDescent="0.4">
      <c r="B43" s="52" t="s">
        <v>40</v>
      </c>
    </row>
    <row r="44" spans="2:2" x14ac:dyDescent="0.4">
      <c r="B44" s="52" t="s">
        <v>41</v>
      </c>
    </row>
    <row r="45" spans="2:2" x14ac:dyDescent="0.4">
      <c r="B45" s="52" t="s">
        <v>42</v>
      </c>
    </row>
    <row r="46" spans="2:2" x14ac:dyDescent="0.4">
      <c r="B46" s="52" t="s">
        <v>43</v>
      </c>
    </row>
    <row r="47" spans="2:2" x14ac:dyDescent="0.4">
      <c r="B47" s="52" t="s">
        <v>63</v>
      </c>
    </row>
    <row r="48" spans="2:2" x14ac:dyDescent="0.4">
      <c r="B48" s="52" t="s">
        <v>44</v>
      </c>
    </row>
    <row r="49" spans="2:3" x14ac:dyDescent="0.4">
      <c r="B49" s="84" t="s">
        <v>45</v>
      </c>
      <c r="C49" s="52" t="s">
        <v>46</v>
      </c>
    </row>
    <row r="50" spans="2:3" x14ac:dyDescent="0.4">
      <c r="B50" s="84" t="s">
        <v>47</v>
      </c>
      <c r="C50" s="52" t="s">
        <v>48</v>
      </c>
    </row>
    <row r="51" spans="2:3" x14ac:dyDescent="0.4">
      <c r="B51" s="84" t="s">
        <v>49</v>
      </c>
      <c r="C51" s="52" t="s">
        <v>50</v>
      </c>
    </row>
    <row r="52" spans="2:3" x14ac:dyDescent="0.4">
      <c r="B52" s="84" t="s">
        <v>51</v>
      </c>
      <c r="C52" s="52" t="s">
        <v>52</v>
      </c>
    </row>
    <row r="53" spans="2:3" x14ac:dyDescent="0.4">
      <c r="B53" s="84" t="s">
        <v>53</v>
      </c>
      <c r="C53" s="52" t="s">
        <v>54</v>
      </c>
    </row>
    <row r="54" spans="2:3" x14ac:dyDescent="0.4">
      <c r="B54" s="84" t="s">
        <v>55</v>
      </c>
      <c r="C54" s="52" t="s">
        <v>57</v>
      </c>
    </row>
    <row r="55" spans="2:3" x14ac:dyDescent="0.4">
      <c r="B55" s="84" t="s">
        <v>56</v>
      </c>
      <c r="C55" s="52" t="s">
        <v>58</v>
      </c>
    </row>
    <row r="56" spans="2:3" x14ac:dyDescent="0.4">
      <c r="B56" s="84" t="s">
        <v>59</v>
      </c>
      <c r="C56" s="52" t="s">
        <v>60</v>
      </c>
    </row>
    <row r="58" spans="2:3" x14ac:dyDescent="0.4">
      <c r="B58" s="52" t="s">
        <v>64</v>
      </c>
    </row>
    <row r="59" spans="2:3" x14ac:dyDescent="0.4">
      <c r="B59" s="52" t="s">
        <v>61</v>
      </c>
    </row>
    <row r="60" spans="2:3" x14ac:dyDescent="0.4">
      <c r="B60" s="52" t="s">
        <v>68</v>
      </c>
    </row>
    <row r="61" spans="2:3" x14ac:dyDescent="0.4">
      <c r="B61" s="52" t="s">
        <v>62</v>
      </c>
    </row>
    <row r="173" spans="2:2" x14ac:dyDescent="0.4">
      <c r="B173" s="84"/>
    </row>
    <row r="174" spans="2:2" x14ac:dyDescent="0.4">
      <c r="B174" s="84"/>
    </row>
    <row r="175" spans="2:2" x14ac:dyDescent="0.4">
      <c r="B175" s="84"/>
    </row>
    <row r="176" spans="2:2" x14ac:dyDescent="0.4">
      <c r="B176" s="84"/>
    </row>
    <row r="177" spans="2:2" x14ac:dyDescent="0.4">
      <c r="B177" s="84"/>
    </row>
    <row r="180" spans="2:2" x14ac:dyDescent="0.4">
      <c r="B180" s="84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40"/>
  <sheetViews>
    <sheetView tabSelected="1" zoomScale="145" zoomScaleSheetLayoutView="100" workbookViewId="0">
      <selection activeCell="M33" sqref="M33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25</v>
      </c>
    </row>
    <row r="2" spans="1:10" x14ac:dyDescent="0.4">
      <c r="A2" s="96" t="s">
        <v>65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0" spans="1:10" x14ac:dyDescent="0.4">
      <c r="A10" s="97"/>
      <c r="B10" s="97"/>
      <c r="C10" s="97"/>
      <c r="D10" s="97"/>
      <c r="E10" s="97"/>
      <c r="F10" s="97"/>
      <c r="G10" s="97"/>
      <c r="H10" s="97"/>
      <c r="I10" s="97"/>
      <c r="J10" s="97"/>
    </row>
    <row r="11" spans="1:10" x14ac:dyDescent="0.4">
      <c r="A11" s="97"/>
      <c r="B11" s="97"/>
      <c r="C11" s="97"/>
      <c r="D11" s="97"/>
      <c r="E11" s="97"/>
      <c r="F11" s="97"/>
      <c r="G11" s="97"/>
      <c r="H11" s="97"/>
      <c r="I11" s="97"/>
      <c r="J11" s="97"/>
    </row>
    <row r="12" spans="1:10" x14ac:dyDescent="0.4">
      <c r="A12" s="97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26</v>
      </c>
    </row>
    <row r="22" spans="1:10" x14ac:dyDescent="0.4">
      <c r="A22" s="98" t="s">
        <v>66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">
      <c r="A29" s="99"/>
      <c r="B29" s="99"/>
      <c r="C29" s="99"/>
      <c r="D29" s="99"/>
      <c r="E29" s="99"/>
      <c r="F29" s="99"/>
      <c r="G29" s="99"/>
      <c r="H29" s="99"/>
      <c r="I29" s="99"/>
      <c r="J29" s="99"/>
    </row>
    <row r="30" spans="1:10" x14ac:dyDescent="0.4">
      <c r="A30" s="52" t="s">
        <v>36</v>
      </c>
    </row>
    <row r="31" spans="1:10" x14ac:dyDescent="0.4">
      <c r="A31" s="52" t="s">
        <v>27</v>
      </c>
    </row>
    <row r="32" spans="1:10" x14ac:dyDescent="0.4">
      <c r="A32" s="98" t="s">
        <v>67</v>
      </c>
      <c r="B32" s="98"/>
      <c r="C32" s="98"/>
      <c r="D32" s="98"/>
      <c r="E32" s="98"/>
      <c r="F32" s="98"/>
      <c r="G32" s="98"/>
      <c r="H32" s="98"/>
      <c r="I32" s="98"/>
      <c r="J32" s="98"/>
    </row>
    <row r="33" spans="1:10" x14ac:dyDescent="0.4">
      <c r="A33" s="98"/>
      <c r="B33" s="98"/>
      <c r="C33" s="98"/>
      <c r="D33" s="98"/>
      <c r="E33" s="98"/>
      <c r="F33" s="98"/>
      <c r="G33" s="98"/>
      <c r="H33" s="98"/>
      <c r="I33" s="98"/>
      <c r="J33" s="98"/>
    </row>
    <row r="34" spans="1:10" x14ac:dyDescent="0.4">
      <c r="A34" s="98"/>
      <c r="B34" s="98"/>
      <c r="C34" s="98"/>
      <c r="D34" s="98"/>
      <c r="E34" s="98"/>
      <c r="F34" s="98"/>
      <c r="G34" s="98"/>
      <c r="H34" s="98"/>
      <c r="I34" s="98"/>
      <c r="J34" s="98"/>
    </row>
    <row r="35" spans="1:10" x14ac:dyDescent="0.4">
      <c r="A35" s="98"/>
      <c r="B35" s="98"/>
      <c r="C35" s="98"/>
      <c r="D35" s="98"/>
      <c r="E35" s="98"/>
      <c r="F35" s="98"/>
      <c r="G35" s="98"/>
      <c r="H35" s="98"/>
      <c r="I35" s="98"/>
      <c r="J35" s="98"/>
    </row>
    <row r="36" spans="1:10" x14ac:dyDescent="0.4">
      <c r="A36" s="98"/>
      <c r="B36" s="98"/>
      <c r="C36" s="98"/>
      <c r="D36" s="98"/>
      <c r="E36" s="98"/>
      <c r="F36" s="98"/>
      <c r="G36" s="98"/>
      <c r="H36" s="98"/>
      <c r="I36" s="98"/>
      <c r="J36" s="98"/>
    </row>
    <row r="37" spans="1:10" x14ac:dyDescent="0.4">
      <c r="A37" s="98"/>
      <c r="B37" s="98"/>
      <c r="C37" s="98"/>
      <c r="D37" s="98"/>
      <c r="E37" s="98"/>
      <c r="F37" s="98"/>
      <c r="G37" s="98"/>
      <c r="H37" s="98"/>
      <c r="I37" s="98"/>
      <c r="J37" s="98"/>
    </row>
    <row r="38" spans="1:10" x14ac:dyDescent="0.4">
      <c r="A38" s="98"/>
      <c r="B38" s="98"/>
      <c r="C38" s="98"/>
      <c r="D38" s="98"/>
      <c r="E38" s="98"/>
      <c r="F38" s="98"/>
      <c r="G38" s="98"/>
      <c r="H38" s="98"/>
      <c r="I38" s="98"/>
      <c r="J38" s="98"/>
    </row>
    <row r="39" spans="1:10" x14ac:dyDescent="0.4">
      <c r="A39" s="98"/>
      <c r="B39" s="98"/>
      <c r="C39" s="98"/>
      <c r="D39" s="98"/>
      <c r="E39" s="98"/>
      <c r="F39" s="98"/>
      <c r="G39" s="98"/>
      <c r="H39" s="98"/>
      <c r="I39" s="98"/>
      <c r="J39" s="98"/>
    </row>
    <row r="40" spans="1:10" x14ac:dyDescent="0.4">
      <c r="A40" s="98"/>
      <c r="B40" s="98"/>
      <c r="C40" s="98"/>
      <c r="D40" s="98"/>
      <c r="E40" s="98"/>
      <c r="F40" s="98"/>
      <c r="G40" s="98"/>
      <c r="H40" s="98"/>
      <c r="I40" s="98"/>
      <c r="J40" s="98"/>
    </row>
  </sheetData>
  <mergeCells count="3">
    <mergeCell ref="A2:J19"/>
    <mergeCell ref="A22:J29"/>
    <mergeCell ref="A32:J40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">
      <c r="A4" s="37" t="s">
        <v>20</v>
      </c>
      <c r="B4" s="37" t="s">
        <v>21</v>
      </c>
      <c r="C4" s="37"/>
      <c r="D4" s="38"/>
      <c r="E4" s="37"/>
      <c r="F4" s="38"/>
      <c r="G4" s="37"/>
      <c r="H4" s="38"/>
    </row>
    <row r="5" spans="1:8" x14ac:dyDescent="0.4">
      <c r="A5" s="37" t="s">
        <v>20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20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20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20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20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20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20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2021-10-15T07:27:33Z</dcterms:modified>
</cp:coreProperties>
</file>